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315" windowHeight="7995" tabRatio="284" firstSheet="2" activeTab="2"/>
  </bookViews>
  <sheets>
    <sheet name="Cotação_Compensado 12mm" sheetId="1" r:id="rId1"/>
    <sheet name="Cotação_Compensado 12mm (2)" sheetId="3" r:id="rId2"/>
    <sheet name="EQUIPAMENTOS" sheetId="6" r:id="rId3"/>
    <sheet name="FATURAMENTO DIRETO" sheetId="8" r:id="rId4"/>
  </sheets>
  <definedNames>
    <definedName name="_xlnm._FilterDatabase" localSheetId="2" hidden="1">EQUIPAMENTOS!$A$9:$K$33</definedName>
  </definedNames>
  <calcPr calcId="145621"/>
</workbook>
</file>

<file path=xl/calcChain.xml><?xml version="1.0" encoding="utf-8"?>
<calcChain xmlns="http://schemas.openxmlformats.org/spreadsheetml/2006/main">
  <c r="J42" i="6" l="1"/>
  <c r="J13" i="6"/>
  <c r="I13" i="6"/>
  <c r="J12" i="6"/>
  <c r="J36" i="6" s="1"/>
  <c r="I12" i="6"/>
  <c r="J11" i="6" l="1"/>
  <c r="J37" i="6" s="1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10" i="6"/>
  <c r="I11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10" i="6"/>
  <c r="K22" i="6"/>
  <c r="K23" i="6"/>
  <c r="K24" i="6"/>
  <c r="K25" i="6"/>
  <c r="K26" i="6"/>
  <c r="K27" i="6"/>
  <c r="K28" i="6"/>
  <c r="K29" i="6"/>
  <c r="K30" i="6"/>
  <c r="K31" i="6"/>
  <c r="K32" i="6"/>
  <c r="K33" i="6"/>
  <c r="K10" i="6"/>
  <c r="K11" i="6"/>
  <c r="K14" i="6"/>
  <c r="K15" i="6"/>
  <c r="K16" i="6"/>
  <c r="K17" i="6"/>
  <c r="K18" i="6"/>
  <c r="K19" i="6"/>
  <c r="K20" i="6"/>
  <c r="K21" i="6"/>
  <c r="F23" i="8"/>
  <c r="F15" i="8"/>
  <c r="F16" i="8" s="1"/>
  <c r="F17" i="8" s="1"/>
  <c r="F18" i="8" s="1"/>
  <c r="F19" i="8" s="1"/>
  <c r="F20" i="8" s="1"/>
  <c r="F21" i="8" s="1"/>
  <c r="F22" i="8" s="1"/>
  <c r="F24" i="8" s="1"/>
  <c r="J38" i="6" l="1"/>
  <c r="J35" i="6"/>
  <c r="J11" i="3"/>
  <c r="I13" i="3" s="1"/>
  <c r="H11" i="3"/>
  <c r="G13" i="3" s="1"/>
  <c r="F11" i="3"/>
  <c r="E13" i="3" s="1"/>
  <c r="D11" i="3"/>
  <c r="C13" i="3" s="1"/>
  <c r="D11" i="1" l="1"/>
  <c r="C13" i="1" s="1"/>
  <c r="J11" i="1" l="1"/>
  <c r="H11" i="1"/>
  <c r="F11" i="1"/>
  <c r="I13" i="1" l="1"/>
  <c r="G13" i="1" l="1"/>
  <c r="E13" i="1"/>
</calcChain>
</file>

<file path=xl/sharedStrings.xml><?xml version="1.0" encoding="utf-8"?>
<sst xmlns="http://schemas.openxmlformats.org/spreadsheetml/2006/main" count="163" uniqueCount="103">
  <si>
    <t xml:space="preserve">DESCRIÇÃO </t>
  </si>
  <si>
    <t>QTDE</t>
  </si>
  <si>
    <t>Valor Total Cotado</t>
  </si>
  <si>
    <t>Valor Unit.</t>
  </si>
  <si>
    <t>Valor Total</t>
  </si>
  <si>
    <t>CONTATO:</t>
  </si>
  <si>
    <t>TELEFONE</t>
  </si>
  <si>
    <t>COND. PGTO:</t>
  </si>
  <si>
    <t>28 DIAS</t>
  </si>
  <si>
    <t>PRAZO DE ENTREGA:</t>
  </si>
  <si>
    <t>IMEDIATO</t>
  </si>
  <si>
    <t>Data da Cotação: ___/___/___</t>
  </si>
  <si>
    <t>Centro de Custo: _____________________________________________________________</t>
  </si>
  <si>
    <t>Solicitação: _________________________________________________________________</t>
  </si>
  <si>
    <t>Data Solicitação: ___/___/___</t>
  </si>
  <si>
    <t>Argamassa Autonivelante</t>
  </si>
  <si>
    <t>SOMASSA</t>
  </si>
  <si>
    <t>FIM DA LAJE + 21 DIAS</t>
  </si>
  <si>
    <t>EDSON</t>
  </si>
  <si>
    <t>(44) 3266-3059</t>
  </si>
  <si>
    <t>EXTRACON</t>
  </si>
  <si>
    <t>MARIO JUNIOR</t>
  </si>
  <si>
    <t>(44) 9943-1000</t>
  </si>
  <si>
    <t>COTAÇÃO DE SERVIÇOS</t>
  </si>
  <si>
    <t>Execução de Argamassa Autonivelante</t>
  </si>
  <si>
    <t>LINEAR</t>
  </si>
  <si>
    <t>NIVELLE</t>
  </si>
  <si>
    <t>MEDIÇÃO</t>
  </si>
  <si>
    <t>GENARIO</t>
  </si>
  <si>
    <t>(84) 3206-4624</t>
  </si>
  <si>
    <t>Descrição Produto</t>
  </si>
  <si>
    <t>Nota Fiscal</t>
  </si>
  <si>
    <t>Valor</t>
  </si>
  <si>
    <t>Saldo Contrato</t>
  </si>
  <si>
    <t>Saldo Inicial de Contrato &gt;&gt;&gt;&gt;&gt;&gt;</t>
  </si>
  <si>
    <t>Saldo Parcial de Contrato &gt;&gt;&gt;&gt;&gt;&gt;</t>
  </si>
  <si>
    <t>Valor Total de Mercadorias Entregues</t>
  </si>
  <si>
    <t>Data NF</t>
  </si>
  <si>
    <t>Data: ___/___/___</t>
  </si>
  <si>
    <t>CONTRATO AAC AMBIENTE (EQUIPAMENTOS)</t>
  </si>
  <si>
    <t>CONTRATO AAC AMBIENTE (FATURAMENTO DIRETO)</t>
  </si>
  <si>
    <t>Tubos de Cobre</t>
  </si>
  <si>
    <t>Fornecedor</t>
  </si>
  <si>
    <t>Frigelar Comércio e Distribuição S/A</t>
  </si>
  <si>
    <t>Item</t>
  </si>
  <si>
    <t>Qtde Solic.</t>
  </si>
  <si>
    <t>Qtde Entregue</t>
  </si>
  <si>
    <t>Saldo</t>
  </si>
  <si>
    <t>MMY-MAP1204HT5P</t>
  </si>
  <si>
    <t>Condensador 12HP 220V/3F SMMSI</t>
  </si>
  <si>
    <t>MMY-MAP1404HT5P</t>
  </si>
  <si>
    <t>Condensador 14HP 220V/3F SMMSi</t>
  </si>
  <si>
    <t>MMY-MAP1604HT5P</t>
  </si>
  <si>
    <t>Condensador 16HP 220V/3F SMMSi</t>
  </si>
  <si>
    <t>RBM-BT14E</t>
  </si>
  <si>
    <t>Junta Condensador "T" SMMSi (definir via software)</t>
  </si>
  <si>
    <t>Código Produto</t>
  </si>
  <si>
    <t>RBM-BT24E</t>
  </si>
  <si>
    <t>MMU-AP0094HP-E</t>
  </si>
  <si>
    <t>Cassete 4 vias (evaporadora) 1,0 HP</t>
  </si>
  <si>
    <t>MMU-AP0124HP-E</t>
  </si>
  <si>
    <t>Cassete 4 vias (evaporadora) 1,25 HP</t>
  </si>
  <si>
    <t>MMU-AP0154HP-E</t>
  </si>
  <si>
    <t>Cassete 4 vias (evaporadora) 1,70 HP</t>
  </si>
  <si>
    <t>MMU-AP0184HP-E</t>
  </si>
  <si>
    <t>Cassete 4 vias (evaporadora) 2,0 HP</t>
  </si>
  <si>
    <t>MMU-AP0244HP-E</t>
  </si>
  <si>
    <t>Cassete 4 vias (evaporadora) 2,5 HP</t>
  </si>
  <si>
    <t>MMU-AP0274HP-E</t>
  </si>
  <si>
    <t>Cassete 4 vias (evaporadora) 3,0 HP</t>
  </si>
  <si>
    <t>MMU-AP0304HP-E</t>
  </si>
  <si>
    <t>Cassete 4 vias (evaporadora) 3,2 HP</t>
  </si>
  <si>
    <t>MMU-AP0364HP-E</t>
  </si>
  <si>
    <t>Cassete 4 vias (evaporadora) 4,0 HP</t>
  </si>
  <si>
    <t>MMU-AP0484HP-E</t>
  </si>
  <si>
    <t>Cassete 4 vias (evaporadora) 5,0 HP</t>
  </si>
  <si>
    <t>MMU-AP0564HP-E</t>
  </si>
  <si>
    <t>Cassete 4 vias (evaporadora) 6,0 HP</t>
  </si>
  <si>
    <t>RBC-U31PGP(W)-E</t>
  </si>
  <si>
    <t>Painel Cassette 4 vias</t>
  </si>
  <si>
    <t>MMK-AP0073H</t>
  </si>
  <si>
    <t>Hi-Wall (c/controle sem fio) 0,8 HP</t>
  </si>
  <si>
    <t>RBM-BY53E-B</t>
  </si>
  <si>
    <t>Derivação "Y" líquido/sucção 1/2 - 5/8</t>
  </si>
  <si>
    <t>RBM-BY103E-B</t>
  </si>
  <si>
    <t>Derivação "Y" líquido/sucção 5/8 - 7/8</t>
  </si>
  <si>
    <t>RBM-BY203E-B</t>
  </si>
  <si>
    <t>Derivação "Y" líquido/sucção 5/8"-1.1/4"</t>
  </si>
  <si>
    <t>RBM-BY303E-B</t>
  </si>
  <si>
    <t>Derivação "Y" líquido/sucção 7/8 - 1"1/2</t>
  </si>
  <si>
    <t>RBC-AX32U(WS)-E</t>
  </si>
  <si>
    <t>Kit C. Remoto S/ Fio (Cassete 4 vias somente)</t>
  </si>
  <si>
    <t>BMS-SM1280ETLE</t>
  </si>
  <si>
    <t>Painel de controle central Smart Manager (128 unidades com conexão WEB)</t>
  </si>
  <si>
    <t>AAC AR. COND.</t>
  </si>
  <si>
    <t>Valor Unitário</t>
  </si>
  <si>
    <t>Valor Total Entregue</t>
  </si>
  <si>
    <t>Nota Fiscal 5284</t>
  </si>
  <si>
    <t>Valor dos Equipamentos</t>
  </si>
  <si>
    <t>Saldo à ser entregue</t>
  </si>
  <si>
    <t>Nota Fiscal 5326</t>
  </si>
  <si>
    <t>Nota Fiscal 5299</t>
  </si>
  <si>
    <t>Nota Fiscal 5324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</si>
</sst>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44" fontId="2" fillId="0" borderId="1" xfId="1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44" fontId="2" fillId="0" borderId="0" xfId="1" applyFont="1" applyAlignment="1">
      <alignment vertical="center"/>
    </xf>
    <xf numFmtId="44" fontId="5" fillId="0" borderId="0" xfId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44" fontId="4" fillId="0" borderId="1" xfId="1" applyFont="1" applyBorder="1" applyAlignment="1">
      <alignment horizontal="center" vertical="center" wrapText="1" shrinkToFit="1"/>
    </xf>
    <xf numFmtId="44" fontId="4" fillId="0" borderId="1" xfId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44" fontId="2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44" fontId="7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 shrinkToFit="1"/>
    </xf>
    <xf numFmtId="44" fontId="7" fillId="0" borderId="0" xfId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44" fontId="10" fillId="0" borderId="0" xfId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shrinkToFit="1"/>
    </xf>
    <xf numFmtId="44" fontId="9" fillId="0" borderId="1" xfId="1" applyFont="1" applyBorder="1" applyAlignment="1">
      <alignment horizontal="center" vertical="center" wrapText="1" shrinkToFit="1"/>
    </xf>
    <xf numFmtId="44" fontId="9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1" applyNumberFormat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44" fontId="7" fillId="0" borderId="1" xfId="0" applyNumberFormat="1" applyFont="1" applyBorder="1" applyAlignment="1">
      <alignment horizontal="center" vertical="center" shrinkToFit="1"/>
    </xf>
    <xf numFmtId="44" fontId="7" fillId="0" borderId="0" xfId="1" applyFont="1" applyAlignment="1">
      <alignment horizontal="left" vertical="center"/>
    </xf>
    <xf numFmtId="44" fontId="10" fillId="0" borderId="0" xfId="1" applyFont="1" applyAlignment="1">
      <alignment horizontal="center" vertical="center" shrinkToFit="1"/>
    </xf>
    <xf numFmtId="44" fontId="7" fillId="0" borderId="0" xfId="1" applyFont="1" applyAlignment="1">
      <alignment horizontal="center" vertical="center" shrinkToFit="1"/>
    </xf>
    <xf numFmtId="44" fontId="7" fillId="0" borderId="1" xfId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44" fontId="4" fillId="0" borderId="1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44" fontId="7" fillId="0" borderId="1" xfId="1" applyFont="1" applyBorder="1" applyAlignment="1">
      <alignment horizontal="center" vertical="center" shrinkToFit="1"/>
    </xf>
    <xf numFmtId="44" fontId="7" fillId="0" borderId="3" xfId="1" applyFont="1" applyBorder="1" applyAlignment="1">
      <alignment horizontal="center" vertical="center" shrinkToFit="1"/>
    </xf>
    <xf numFmtId="44" fontId="7" fillId="0" borderId="5" xfId="1" applyFont="1" applyBorder="1" applyAlignment="1">
      <alignment horizontal="center" vertical="center" shrinkToFit="1"/>
    </xf>
    <xf numFmtId="16" fontId="6" fillId="0" borderId="3" xfId="0" applyNumberFormat="1" applyFont="1" applyBorder="1" applyAlignment="1">
      <alignment horizontal="right" vertical="center" wrapText="1"/>
    </xf>
    <xf numFmtId="16" fontId="6" fillId="0" borderId="4" xfId="0" applyNumberFormat="1" applyFont="1" applyBorder="1" applyAlignment="1">
      <alignment horizontal="right" vertical="center" wrapText="1"/>
    </xf>
    <xf numFmtId="16" fontId="6" fillId="0" borderId="5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144860</xdr:rowOff>
    </xdr:from>
    <xdr:to>
      <xdr:col>1</xdr:col>
      <xdr:colOff>314325</xdr:colOff>
      <xdr:row>2</xdr:row>
      <xdr:rowOff>133349</xdr:rowOff>
    </xdr:to>
    <xdr:pic>
      <xdr:nvPicPr>
        <xdr:cNvPr id="2" name="Imagem 1" descr="http://www.cesumar.com.br/assets/img/logo-unicesuma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44860"/>
          <a:ext cx="1781174" cy="312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144860</xdr:rowOff>
    </xdr:from>
    <xdr:to>
      <xdr:col>1</xdr:col>
      <xdr:colOff>314325</xdr:colOff>
      <xdr:row>2</xdr:row>
      <xdr:rowOff>133349</xdr:rowOff>
    </xdr:to>
    <xdr:pic>
      <xdr:nvPicPr>
        <xdr:cNvPr id="2" name="Imagem 1" descr="http://www.cesumar.com.br/assets/img/logo-unicesuma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44860"/>
          <a:ext cx="1781174" cy="312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144860</xdr:rowOff>
    </xdr:from>
    <xdr:to>
      <xdr:col>2</xdr:col>
      <xdr:colOff>238125</xdr:colOff>
      <xdr:row>2</xdr:row>
      <xdr:rowOff>133349</xdr:rowOff>
    </xdr:to>
    <xdr:pic>
      <xdr:nvPicPr>
        <xdr:cNvPr id="2" name="Imagem 1" descr="http://www.cesumar.com.br/assets/img/logo-unicesuma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44860"/>
          <a:ext cx="1781174" cy="312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144860</xdr:rowOff>
    </xdr:from>
    <xdr:to>
      <xdr:col>1</xdr:col>
      <xdr:colOff>1371600</xdr:colOff>
      <xdr:row>2</xdr:row>
      <xdr:rowOff>133349</xdr:rowOff>
    </xdr:to>
    <xdr:pic>
      <xdr:nvPicPr>
        <xdr:cNvPr id="2" name="Imagem 1" descr="http://www.cesumar.com.br/assets/img/logo-unicesuma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44860"/>
          <a:ext cx="1781174" cy="312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A11" sqref="A11"/>
    </sheetView>
  </sheetViews>
  <sheetFormatPr defaultRowHeight="12.75" x14ac:dyDescent="0.25"/>
  <cols>
    <col min="1" max="1" width="22.7109375" style="1" customWidth="1"/>
    <col min="2" max="2" width="5.7109375" style="2" bestFit="1" customWidth="1"/>
    <col min="3" max="10" width="13" style="11" customWidth="1"/>
    <col min="11" max="16384" width="9.140625" style="3"/>
  </cols>
  <sheetData>
    <row r="1" spans="1:10" x14ac:dyDescent="0.25">
      <c r="I1" s="12" t="s">
        <v>11</v>
      </c>
    </row>
    <row r="2" spans="1:10" x14ac:dyDescent="0.25">
      <c r="C2" s="12" t="s">
        <v>12</v>
      </c>
      <c r="D2" s="12"/>
    </row>
    <row r="3" spans="1:10" ht="15.75" customHeight="1" x14ac:dyDescent="0.25">
      <c r="A3"/>
      <c r="C3" s="12" t="s">
        <v>13</v>
      </c>
      <c r="D3" s="7"/>
      <c r="E3" s="7"/>
      <c r="F3" s="7"/>
      <c r="G3" s="7"/>
      <c r="H3" s="7"/>
      <c r="I3" s="12" t="s">
        <v>14</v>
      </c>
    </row>
    <row r="6" spans="1:10" ht="15.75" x14ac:dyDescent="0.25">
      <c r="A6" s="69" t="s">
        <v>23</v>
      </c>
      <c r="B6" s="69"/>
      <c r="C6" s="69"/>
      <c r="D6" s="69"/>
      <c r="E6" s="69"/>
      <c r="F6" s="69"/>
      <c r="G6" s="69"/>
      <c r="H6" s="69"/>
      <c r="I6" s="69"/>
      <c r="J6" s="69"/>
    </row>
    <row r="7" spans="1:10" ht="15.75" x14ac:dyDescent="0.25">
      <c r="C7" s="13"/>
      <c r="D7" s="13"/>
      <c r="E7" s="13"/>
      <c r="F7" s="13"/>
      <c r="G7" s="13"/>
      <c r="H7" s="13"/>
      <c r="I7" s="13"/>
      <c r="J7" s="13"/>
    </row>
    <row r="9" spans="1:10" x14ac:dyDescent="0.25">
      <c r="C9" s="71" t="s">
        <v>16</v>
      </c>
      <c r="D9" s="71"/>
      <c r="E9" s="71" t="s">
        <v>20</v>
      </c>
      <c r="F9" s="71"/>
      <c r="G9" s="71"/>
      <c r="H9" s="71"/>
      <c r="I9" s="71"/>
      <c r="J9" s="71"/>
    </row>
    <row r="10" spans="1:10" s="7" customFormat="1" x14ac:dyDescent="0.25">
      <c r="A10" s="4" t="s">
        <v>0</v>
      </c>
      <c r="B10" s="5" t="s">
        <v>1</v>
      </c>
      <c r="C10" s="6" t="s">
        <v>3</v>
      </c>
      <c r="D10" s="6" t="s">
        <v>4</v>
      </c>
      <c r="E10" s="6" t="s">
        <v>3</v>
      </c>
      <c r="F10" s="6" t="s">
        <v>4</v>
      </c>
      <c r="G10" s="6" t="s">
        <v>3</v>
      </c>
      <c r="H10" s="6" t="s">
        <v>4</v>
      </c>
      <c r="I10" s="6" t="s">
        <v>3</v>
      </c>
      <c r="J10" s="6" t="s">
        <v>4</v>
      </c>
    </row>
    <row r="11" spans="1:10" x14ac:dyDescent="0.25">
      <c r="A11" s="8" t="s">
        <v>15</v>
      </c>
      <c r="B11" s="9">
        <v>250</v>
      </c>
      <c r="C11" s="10">
        <v>255</v>
      </c>
      <c r="D11" s="10">
        <f>B11*C11</f>
        <v>63750</v>
      </c>
      <c r="E11" s="10">
        <v>295</v>
      </c>
      <c r="F11" s="10">
        <f>B11*E11</f>
        <v>73750</v>
      </c>
      <c r="G11" s="10"/>
      <c r="H11" s="10">
        <f>G11*B11</f>
        <v>0</v>
      </c>
      <c r="I11" s="10"/>
      <c r="J11" s="10">
        <f>B11*I11</f>
        <v>0</v>
      </c>
    </row>
    <row r="13" spans="1:10" x14ac:dyDescent="0.25">
      <c r="A13" s="73" t="s">
        <v>2</v>
      </c>
      <c r="B13" s="73"/>
      <c r="C13" s="72">
        <f>SUM(D11:D11)</f>
        <v>63750</v>
      </c>
      <c r="D13" s="72"/>
      <c r="E13" s="72">
        <f>SUM(F11:F11)</f>
        <v>73750</v>
      </c>
      <c r="F13" s="72"/>
      <c r="G13" s="72">
        <f>SUM(H11:H11)</f>
        <v>0</v>
      </c>
      <c r="H13" s="72"/>
      <c r="I13" s="72">
        <f>SUM(J11:J11)</f>
        <v>0</v>
      </c>
      <c r="J13" s="72"/>
    </row>
    <row r="15" spans="1:10" x14ac:dyDescent="0.25">
      <c r="A15" s="73" t="s">
        <v>7</v>
      </c>
      <c r="B15" s="73"/>
      <c r="C15" s="70" t="s">
        <v>17</v>
      </c>
      <c r="D15" s="70"/>
      <c r="E15" s="70" t="s">
        <v>8</v>
      </c>
      <c r="F15" s="70"/>
      <c r="G15" s="70"/>
      <c r="H15" s="70"/>
      <c r="I15" s="70"/>
      <c r="J15" s="70"/>
    </row>
    <row r="16" spans="1:10" x14ac:dyDescent="0.25">
      <c r="A16" s="73" t="s">
        <v>9</v>
      </c>
      <c r="B16" s="73"/>
      <c r="C16" s="70" t="s">
        <v>10</v>
      </c>
      <c r="D16" s="70"/>
      <c r="E16" s="70" t="s">
        <v>10</v>
      </c>
      <c r="F16" s="70"/>
      <c r="G16" s="70"/>
      <c r="H16" s="70"/>
      <c r="I16" s="70"/>
      <c r="J16" s="70"/>
    </row>
    <row r="17" spans="1:10" x14ac:dyDescent="0.25">
      <c r="A17" s="73" t="s">
        <v>5</v>
      </c>
      <c r="B17" s="73"/>
      <c r="C17" s="70" t="s">
        <v>18</v>
      </c>
      <c r="D17" s="70"/>
      <c r="E17" s="70" t="s">
        <v>21</v>
      </c>
      <c r="F17" s="70"/>
      <c r="G17" s="70"/>
      <c r="H17" s="70"/>
      <c r="I17" s="70"/>
      <c r="J17" s="70"/>
    </row>
    <row r="18" spans="1:10" x14ac:dyDescent="0.25">
      <c r="A18" s="73" t="s">
        <v>6</v>
      </c>
      <c r="B18" s="73"/>
      <c r="C18" s="70" t="s">
        <v>19</v>
      </c>
      <c r="D18" s="70"/>
      <c r="E18" s="70" t="s">
        <v>22</v>
      </c>
      <c r="F18" s="70"/>
      <c r="G18" s="70"/>
      <c r="H18" s="70"/>
      <c r="I18" s="70"/>
      <c r="J18" s="70"/>
    </row>
  </sheetData>
  <sortState ref="A3:B10">
    <sortCondition ref="A3"/>
  </sortState>
  <mergeCells count="30">
    <mergeCell ref="A16:B16"/>
    <mergeCell ref="C16:D16"/>
    <mergeCell ref="E16:F16"/>
    <mergeCell ref="G16:H16"/>
    <mergeCell ref="A15:B15"/>
    <mergeCell ref="C15:D15"/>
    <mergeCell ref="E15:F15"/>
    <mergeCell ref="G15:H15"/>
    <mergeCell ref="E9:F9"/>
    <mergeCell ref="E13:F13"/>
    <mergeCell ref="G9:H9"/>
    <mergeCell ref="I16:J16"/>
    <mergeCell ref="G13:H13"/>
    <mergeCell ref="I15:J15"/>
    <mergeCell ref="A6:J6"/>
    <mergeCell ref="G17:H17"/>
    <mergeCell ref="G18:H18"/>
    <mergeCell ref="I17:J17"/>
    <mergeCell ref="I18:J18"/>
    <mergeCell ref="I9:J9"/>
    <mergeCell ref="I13:J13"/>
    <mergeCell ref="A17:B17"/>
    <mergeCell ref="A18:B18"/>
    <mergeCell ref="C17:D17"/>
    <mergeCell ref="C18:D18"/>
    <mergeCell ref="E17:F17"/>
    <mergeCell ref="E18:F18"/>
    <mergeCell ref="C9:D9"/>
    <mergeCell ref="C13:D13"/>
    <mergeCell ref="A13:B13"/>
  </mergeCells>
  <printOptions horizontalCentered="1"/>
  <pageMargins left="0.25" right="0.25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4" workbookViewId="0">
      <selection activeCell="F24" sqref="F24"/>
    </sheetView>
  </sheetViews>
  <sheetFormatPr defaultRowHeight="12.75" x14ac:dyDescent="0.25"/>
  <cols>
    <col min="1" max="1" width="22.7109375" style="1" customWidth="1"/>
    <col min="2" max="2" width="5.7109375" style="2" bestFit="1" customWidth="1"/>
    <col min="3" max="3" width="13" style="11" customWidth="1"/>
    <col min="4" max="6" width="13" style="15" customWidth="1"/>
    <col min="7" max="10" width="13" style="11" customWidth="1"/>
    <col min="11" max="16384" width="9.140625" style="3"/>
  </cols>
  <sheetData>
    <row r="1" spans="1:10" x14ac:dyDescent="0.25">
      <c r="I1" s="12" t="s">
        <v>11</v>
      </c>
    </row>
    <row r="2" spans="1:10" x14ac:dyDescent="0.25">
      <c r="C2" s="12" t="s">
        <v>12</v>
      </c>
      <c r="D2" s="16"/>
    </row>
    <row r="3" spans="1:10" ht="15.75" customHeight="1" x14ac:dyDescent="0.25">
      <c r="A3"/>
      <c r="C3" s="12" t="s">
        <v>13</v>
      </c>
      <c r="D3" s="17"/>
      <c r="E3" s="17"/>
      <c r="F3" s="17"/>
      <c r="G3" s="7"/>
      <c r="H3" s="7"/>
      <c r="I3" s="12" t="s">
        <v>14</v>
      </c>
    </row>
    <row r="6" spans="1:10" ht="15.75" x14ac:dyDescent="0.25">
      <c r="A6" s="69" t="s">
        <v>23</v>
      </c>
      <c r="B6" s="69"/>
      <c r="C6" s="69"/>
      <c r="D6" s="69"/>
      <c r="E6" s="69"/>
      <c r="F6" s="69"/>
      <c r="G6" s="69"/>
      <c r="H6" s="69"/>
      <c r="I6" s="69"/>
      <c r="J6" s="69"/>
    </row>
    <row r="7" spans="1:10" ht="15.75" x14ac:dyDescent="0.25">
      <c r="C7" s="14"/>
      <c r="D7" s="18"/>
      <c r="E7" s="18"/>
      <c r="F7" s="18"/>
      <c r="G7" s="14"/>
      <c r="H7" s="14"/>
      <c r="I7" s="14"/>
      <c r="J7" s="14"/>
    </row>
    <row r="9" spans="1:10" x14ac:dyDescent="0.25">
      <c r="C9" s="71" t="s">
        <v>25</v>
      </c>
      <c r="D9" s="71"/>
      <c r="E9" s="75" t="s">
        <v>26</v>
      </c>
      <c r="F9" s="75"/>
      <c r="G9" s="71"/>
      <c r="H9" s="71"/>
      <c r="I9" s="71"/>
      <c r="J9" s="71"/>
    </row>
    <row r="10" spans="1:10" s="7" customFormat="1" x14ac:dyDescent="0.25">
      <c r="A10" s="4" t="s">
        <v>0</v>
      </c>
      <c r="B10" s="5" t="s">
        <v>1</v>
      </c>
      <c r="C10" s="6" t="s">
        <v>3</v>
      </c>
      <c r="D10" s="19" t="s">
        <v>4</v>
      </c>
      <c r="E10" s="19" t="s">
        <v>3</v>
      </c>
      <c r="F10" s="19" t="s">
        <v>4</v>
      </c>
      <c r="G10" s="6" t="s">
        <v>3</v>
      </c>
      <c r="H10" s="6" t="s">
        <v>4</v>
      </c>
      <c r="I10" s="6" t="s">
        <v>3</v>
      </c>
      <c r="J10" s="6" t="s">
        <v>4</v>
      </c>
    </row>
    <row r="11" spans="1:10" ht="25.5" x14ac:dyDescent="0.25">
      <c r="A11" s="8" t="s">
        <v>24</v>
      </c>
      <c r="B11" s="9">
        <v>8000</v>
      </c>
      <c r="C11" s="10">
        <v>13</v>
      </c>
      <c r="D11" s="20">
        <f>B11*C11</f>
        <v>104000</v>
      </c>
      <c r="E11" s="20">
        <v>14.5</v>
      </c>
      <c r="F11" s="20">
        <f>B11*E11</f>
        <v>116000</v>
      </c>
      <c r="G11" s="10"/>
      <c r="H11" s="10">
        <f>G11*B11</f>
        <v>0</v>
      </c>
      <c r="I11" s="10"/>
      <c r="J11" s="10">
        <f>B11*I11</f>
        <v>0</v>
      </c>
    </row>
    <row r="13" spans="1:10" x14ac:dyDescent="0.25">
      <c r="A13" s="73" t="s">
        <v>2</v>
      </c>
      <c r="B13" s="73"/>
      <c r="C13" s="72">
        <f>SUM(D11:D11)</f>
        <v>104000</v>
      </c>
      <c r="D13" s="72"/>
      <c r="E13" s="74">
        <f>SUM(F11:F11)</f>
        <v>116000</v>
      </c>
      <c r="F13" s="74"/>
      <c r="G13" s="72">
        <f>SUM(H11:H11)</f>
        <v>0</v>
      </c>
      <c r="H13" s="72"/>
      <c r="I13" s="72">
        <f>SUM(J11:J11)</f>
        <v>0</v>
      </c>
      <c r="J13" s="72"/>
    </row>
    <row r="15" spans="1:10" x14ac:dyDescent="0.25">
      <c r="A15" s="73" t="s">
        <v>7</v>
      </c>
      <c r="B15" s="73"/>
      <c r="C15" s="70" t="s">
        <v>27</v>
      </c>
      <c r="D15" s="70"/>
      <c r="E15" s="76" t="s">
        <v>27</v>
      </c>
      <c r="F15" s="76"/>
      <c r="G15" s="70"/>
      <c r="H15" s="70"/>
      <c r="I15" s="70"/>
      <c r="J15" s="70"/>
    </row>
    <row r="16" spans="1:10" x14ac:dyDescent="0.25">
      <c r="A16" s="73" t="s">
        <v>9</v>
      </c>
      <c r="B16" s="73"/>
      <c r="C16" s="70" t="s">
        <v>10</v>
      </c>
      <c r="D16" s="70"/>
      <c r="E16" s="76" t="s">
        <v>10</v>
      </c>
      <c r="F16" s="76"/>
      <c r="G16" s="70"/>
      <c r="H16" s="70"/>
      <c r="I16" s="70"/>
      <c r="J16" s="70"/>
    </row>
    <row r="17" spans="1:10" x14ac:dyDescent="0.25">
      <c r="A17" s="73" t="s">
        <v>5</v>
      </c>
      <c r="B17" s="73"/>
      <c r="C17" s="70" t="s">
        <v>18</v>
      </c>
      <c r="D17" s="70"/>
      <c r="E17" s="76" t="s">
        <v>28</v>
      </c>
      <c r="F17" s="76"/>
      <c r="G17" s="70"/>
      <c r="H17" s="70"/>
      <c r="I17" s="70"/>
      <c r="J17" s="70"/>
    </row>
    <row r="18" spans="1:10" x14ac:dyDescent="0.25">
      <c r="A18" s="73" t="s">
        <v>6</v>
      </c>
      <c r="B18" s="73"/>
      <c r="C18" s="70" t="s">
        <v>19</v>
      </c>
      <c r="D18" s="70"/>
      <c r="E18" s="76" t="s">
        <v>29</v>
      </c>
      <c r="F18" s="76"/>
      <c r="G18" s="70"/>
      <c r="H18" s="70"/>
      <c r="I18" s="70"/>
      <c r="J18" s="70"/>
    </row>
  </sheetData>
  <mergeCells count="30">
    <mergeCell ref="A17:B17"/>
    <mergeCell ref="C17:D17"/>
    <mergeCell ref="E17:F17"/>
    <mergeCell ref="G17:H17"/>
    <mergeCell ref="I17:J17"/>
    <mergeCell ref="A18:B18"/>
    <mergeCell ref="C18:D18"/>
    <mergeCell ref="E18:F18"/>
    <mergeCell ref="G18:H18"/>
    <mergeCell ref="I18:J18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6:J6"/>
    <mergeCell ref="C9:D9"/>
    <mergeCell ref="E9:F9"/>
    <mergeCell ref="G9:H9"/>
    <mergeCell ref="I9:J9"/>
    <mergeCell ref="A13:B13"/>
    <mergeCell ref="C13:D13"/>
    <mergeCell ref="E13:F13"/>
    <mergeCell ref="G13:H13"/>
    <mergeCell ref="I13:J13"/>
  </mergeCells>
  <printOptions horizontalCentered="1"/>
  <pageMargins left="0.25" right="0.25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workbookViewId="0">
      <selection activeCell="F9" sqref="F9"/>
    </sheetView>
  </sheetViews>
  <sheetFormatPr defaultRowHeight="12.75" x14ac:dyDescent="0.25"/>
  <cols>
    <col min="1" max="1" width="6.85546875" style="37" customWidth="1"/>
    <col min="2" max="2" width="17" style="37" customWidth="1"/>
    <col min="3" max="3" width="28.28515625" style="37" customWidth="1"/>
    <col min="4" max="4" width="6.7109375" style="38" customWidth="1"/>
    <col min="5" max="5" width="5.28515625" style="39" bestFit="1" customWidth="1"/>
    <col min="6" max="6" width="12.42578125" style="40" customWidth="1"/>
    <col min="7" max="7" width="9.42578125" style="40" customWidth="1"/>
    <col min="8" max="8" width="12.5703125" style="67" customWidth="1"/>
    <col min="9" max="10" width="12.5703125" style="40" customWidth="1"/>
    <col min="11" max="11" width="9.42578125" style="40" customWidth="1"/>
    <col min="12" max="12" width="12.140625" style="46" customWidth="1"/>
    <col min="13" max="13" width="14" style="46" bestFit="1" customWidth="1"/>
    <col min="14" max="15" width="11" style="39" customWidth="1"/>
    <col min="16" max="17" width="11" style="43" customWidth="1"/>
    <col min="18" max="16384" width="9.140625" style="43"/>
  </cols>
  <sheetData>
    <row r="1" spans="1:17" x14ac:dyDescent="0.25">
      <c r="F1" s="39"/>
      <c r="G1" s="39"/>
      <c r="H1" s="46"/>
      <c r="I1" s="39"/>
      <c r="J1" s="39"/>
      <c r="L1" s="41"/>
      <c r="M1" s="42"/>
      <c r="N1" s="42"/>
      <c r="O1" s="43"/>
    </row>
    <row r="2" spans="1:17" x14ac:dyDescent="0.25">
      <c r="D2" s="37"/>
      <c r="E2" s="38"/>
      <c r="G2" s="42"/>
      <c r="H2" s="42"/>
      <c r="I2" s="41" t="s">
        <v>38</v>
      </c>
      <c r="J2" s="42"/>
      <c r="K2" s="42"/>
      <c r="L2" s="43"/>
      <c r="M2" s="43"/>
      <c r="N2" s="43"/>
      <c r="O2" s="43"/>
    </row>
    <row r="3" spans="1:17" ht="15" x14ac:dyDescent="0.25">
      <c r="A3" s="44"/>
      <c r="B3" s="44"/>
      <c r="C3" s="44"/>
      <c r="E3" s="41"/>
      <c r="F3" s="41"/>
      <c r="G3" s="41"/>
      <c r="H3" s="65"/>
      <c r="I3" s="41"/>
      <c r="J3" s="41"/>
      <c r="K3" s="45"/>
      <c r="M3" s="42"/>
      <c r="N3" s="42"/>
      <c r="O3" s="43"/>
    </row>
    <row r="6" spans="1:17" ht="15.75" x14ac:dyDescent="0.25">
      <c r="A6" s="77" t="s">
        <v>39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47"/>
      <c r="M6" s="47"/>
      <c r="N6" s="47"/>
      <c r="O6" s="47"/>
      <c r="P6" s="47"/>
      <c r="Q6" s="47"/>
    </row>
    <row r="7" spans="1:17" ht="15.75" x14ac:dyDescent="0.25">
      <c r="A7" s="48"/>
      <c r="B7" s="48"/>
      <c r="C7" s="48"/>
      <c r="D7" s="48"/>
      <c r="E7" s="48"/>
      <c r="F7" s="48"/>
      <c r="G7" s="48"/>
      <c r="H7" s="50"/>
      <c r="I7" s="48"/>
      <c r="J7" s="48"/>
      <c r="K7" s="48"/>
      <c r="L7" s="48"/>
      <c r="M7" s="48"/>
      <c r="N7" s="47"/>
      <c r="O7" s="47"/>
      <c r="P7" s="47"/>
      <c r="Q7" s="47"/>
    </row>
    <row r="8" spans="1:17" ht="15.75" x14ac:dyDescent="0.25">
      <c r="E8" s="48"/>
      <c r="F8" s="49"/>
      <c r="G8" s="49"/>
      <c r="H8" s="66"/>
      <c r="I8" s="49"/>
      <c r="J8" s="49"/>
      <c r="K8" s="49"/>
      <c r="L8" s="50"/>
      <c r="M8" s="50"/>
      <c r="N8" s="48"/>
      <c r="O8" s="48"/>
    </row>
    <row r="9" spans="1:17" s="56" customFormat="1" ht="25.5" x14ac:dyDescent="0.25">
      <c r="A9" s="51" t="s">
        <v>44</v>
      </c>
      <c r="B9" s="51" t="s">
        <v>56</v>
      </c>
      <c r="C9" s="52" t="s">
        <v>30</v>
      </c>
      <c r="D9" s="53" t="s">
        <v>45</v>
      </c>
      <c r="E9" s="54" t="s">
        <v>31</v>
      </c>
      <c r="F9" s="55" t="s">
        <v>42</v>
      </c>
      <c r="G9" s="55" t="s">
        <v>46</v>
      </c>
      <c r="H9" s="55" t="s">
        <v>95</v>
      </c>
      <c r="I9" s="55" t="s">
        <v>4</v>
      </c>
      <c r="J9" s="55" t="s">
        <v>96</v>
      </c>
      <c r="K9" s="55" t="s">
        <v>47</v>
      </c>
    </row>
    <row r="10" spans="1:17" s="39" customFormat="1" ht="25.5" x14ac:dyDescent="0.25">
      <c r="A10" s="57">
        <v>1</v>
      </c>
      <c r="B10" s="57" t="s">
        <v>48</v>
      </c>
      <c r="C10" s="58" t="s">
        <v>49</v>
      </c>
      <c r="D10" s="59">
        <v>11</v>
      </c>
      <c r="E10" s="60"/>
      <c r="F10" s="61"/>
      <c r="G10" s="60"/>
      <c r="H10" s="61"/>
      <c r="I10" s="61">
        <f>D10*H10</f>
        <v>0</v>
      </c>
      <c r="J10" s="61">
        <f>G10*H10</f>
        <v>0</v>
      </c>
      <c r="K10" s="60">
        <f t="shared" ref="K10:K20" si="0">G10-D10</f>
        <v>-11</v>
      </c>
    </row>
    <row r="11" spans="1:17" s="39" customFormat="1" ht="25.5" x14ac:dyDescent="0.25">
      <c r="A11" s="57">
        <v>2</v>
      </c>
      <c r="B11" s="91" t="s">
        <v>50</v>
      </c>
      <c r="C11" s="96" t="s">
        <v>51</v>
      </c>
      <c r="D11" s="59">
        <v>3</v>
      </c>
      <c r="E11" s="60">
        <v>5324</v>
      </c>
      <c r="F11" s="61" t="s">
        <v>94</v>
      </c>
      <c r="G11" s="60">
        <v>3</v>
      </c>
      <c r="H11" s="61">
        <v>16746.400000000001</v>
      </c>
      <c r="I11" s="61">
        <f t="shared" ref="I11:I33" si="1">D11*H11</f>
        <v>50239.200000000004</v>
      </c>
      <c r="J11" s="61">
        <f t="shared" ref="J11:J33" si="2">G11*H11</f>
        <v>50239.200000000004</v>
      </c>
      <c r="K11" s="60">
        <f t="shared" si="0"/>
        <v>0</v>
      </c>
    </row>
    <row r="12" spans="1:17" s="39" customFormat="1" ht="25.5" customHeight="1" x14ac:dyDescent="0.25">
      <c r="A12" s="92">
        <v>3</v>
      </c>
      <c r="B12" s="92" t="s">
        <v>52</v>
      </c>
      <c r="C12" s="94" t="s">
        <v>53</v>
      </c>
      <c r="D12" s="59">
        <v>20</v>
      </c>
      <c r="E12" s="60">
        <v>5299</v>
      </c>
      <c r="F12" s="61" t="s">
        <v>94</v>
      </c>
      <c r="G12" s="60">
        <v>15</v>
      </c>
      <c r="H12" s="61">
        <v>18421.53</v>
      </c>
      <c r="I12" s="68">
        <f t="shared" si="1"/>
        <v>368430.6</v>
      </c>
      <c r="J12" s="68">
        <f t="shared" si="2"/>
        <v>276322.94999999995</v>
      </c>
      <c r="K12" s="60">
        <v>0</v>
      </c>
    </row>
    <row r="13" spans="1:17" s="39" customFormat="1" x14ac:dyDescent="0.25">
      <c r="A13" s="93"/>
      <c r="B13" s="93"/>
      <c r="C13" s="95"/>
      <c r="D13" s="63">
        <v>5</v>
      </c>
      <c r="E13" s="60">
        <v>5324</v>
      </c>
      <c r="F13" s="61" t="s">
        <v>94</v>
      </c>
      <c r="G13" s="60">
        <v>5</v>
      </c>
      <c r="H13" s="61">
        <v>18421.53</v>
      </c>
      <c r="I13" s="68">
        <f t="shared" ref="I13" si="3">D13*H13</f>
        <v>92107.65</v>
      </c>
      <c r="J13" s="68">
        <f t="shared" ref="J13" si="4">G13*H13</f>
        <v>92107.65</v>
      </c>
      <c r="K13" s="60">
        <v>0</v>
      </c>
    </row>
    <row r="14" spans="1:17" s="39" customFormat="1" ht="25.5" x14ac:dyDescent="0.25">
      <c r="A14" s="57">
        <v>4</v>
      </c>
      <c r="B14" s="57" t="s">
        <v>54</v>
      </c>
      <c r="C14" s="62" t="s">
        <v>55</v>
      </c>
      <c r="D14" s="59">
        <v>3</v>
      </c>
      <c r="E14" s="60">
        <v>5284</v>
      </c>
      <c r="F14" s="61" t="s">
        <v>94</v>
      </c>
      <c r="G14" s="60">
        <v>3</v>
      </c>
      <c r="H14" s="61">
        <v>249.41</v>
      </c>
      <c r="I14" s="61">
        <f t="shared" si="1"/>
        <v>748.23</v>
      </c>
      <c r="J14" s="61">
        <f t="shared" si="2"/>
        <v>748.23</v>
      </c>
      <c r="K14" s="60">
        <f t="shared" si="0"/>
        <v>0</v>
      </c>
    </row>
    <row r="15" spans="1:17" s="39" customFormat="1" ht="25.5" x14ac:dyDescent="0.25">
      <c r="A15" s="57">
        <v>5</v>
      </c>
      <c r="B15" s="57" t="s">
        <v>57</v>
      </c>
      <c r="C15" s="62" t="s">
        <v>55</v>
      </c>
      <c r="D15" s="59">
        <v>16</v>
      </c>
      <c r="E15" s="60">
        <v>5284</v>
      </c>
      <c r="F15" s="61" t="s">
        <v>94</v>
      </c>
      <c r="G15" s="60">
        <v>16</v>
      </c>
      <c r="H15" s="61">
        <v>304.01</v>
      </c>
      <c r="I15" s="61">
        <f t="shared" si="1"/>
        <v>4864.16</v>
      </c>
      <c r="J15" s="61">
        <f t="shared" si="2"/>
        <v>4864.16</v>
      </c>
      <c r="K15" s="60">
        <f t="shared" si="0"/>
        <v>0</v>
      </c>
    </row>
    <row r="16" spans="1:17" s="39" customFormat="1" ht="25.5" x14ac:dyDescent="0.25">
      <c r="A16" s="57">
        <v>6</v>
      </c>
      <c r="B16" s="57" t="s">
        <v>58</v>
      </c>
      <c r="C16" s="62" t="s">
        <v>59</v>
      </c>
      <c r="D16" s="59">
        <v>12</v>
      </c>
      <c r="E16" s="60">
        <v>5284</v>
      </c>
      <c r="F16" s="61" t="s">
        <v>94</v>
      </c>
      <c r="G16" s="60">
        <v>12</v>
      </c>
      <c r="H16" s="61">
        <v>1537.4</v>
      </c>
      <c r="I16" s="61">
        <f t="shared" si="1"/>
        <v>18448.800000000003</v>
      </c>
      <c r="J16" s="61">
        <f t="shared" si="2"/>
        <v>18448.800000000003</v>
      </c>
      <c r="K16" s="60">
        <f t="shared" si="0"/>
        <v>0</v>
      </c>
    </row>
    <row r="17" spans="1:11" s="39" customFormat="1" ht="25.5" x14ac:dyDescent="0.25">
      <c r="A17" s="57">
        <v>7</v>
      </c>
      <c r="B17" s="57" t="s">
        <v>60</v>
      </c>
      <c r="C17" s="62" t="s">
        <v>61</v>
      </c>
      <c r="D17" s="59">
        <v>11</v>
      </c>
      <c r="E17" s="60">
        <v>5284</v>
      </c>
      <c r="F17" s="61" t="s">
        <v>94</v>
      </c>
      <c r="G17" s="60">
        <v>11</v>
      </c>
      <c r="H17" s="61">
        <v>1579.59</v>
      </c>
      <c r="I17" s="61">
        <f t="shared" si="1"/>
        <v>17375.489999999998</v>
      </c>
      <c r="J17" s="61">
        <f t="shared" si="2"/>
        <v>17375.489999999998</v>
      </c>
      <c r="K17" s="60">
        <f t="shared" si="0"/>
        <v>0</v>
      </c>
    </row>
    <row r="18" spans="1:11" s="39" customFormat="1" ht="25.5" x14ac:dyDescent="0.25">
      <c r="A18" s="57">
        <v>8</v>
      </c>
      <c r="B18" s="57" t="s">
        <v>62</v>
      </c>
      <c r="C18" s="62" t="s">
        <v>63</v>
      </c>
      <c r="D18" s="59">
        <v>8</v>
      </c>
      <c r="E18" s="60">
        <v>5284</v>
      </c>
      <c r="F18" s="61" t="s">
        <v>94</v>
      </c>
      <c r="G18" s="60">
        <v>8</v>
      </c>
      <c r="H18" s="61">
        <v>1667.69</v>
      </c>
      <c r="I18" s="61">
        <f t="shared" si="1"/>
        <v>13341.52</v>
      </c>
      <c r="J18" s="61">
        <f t="shared" si="2"/>
        <v>13341.52</v>
      </c>
      <c r="K18" s="60">
        <f t="shared" si="0"/>
        <v>0</v>
      </c>
    </row>
    <row r="19" spans="1:11" s="39" customFormat="1" ht="25.5" x14ac:dyDescent="0.25">
      <c r="A19" s="57">
        <v>9</v>
      </c>
      <c r="B19" s="57" t="s">
        <v>64</v>
      </c>
      <c r="C19" s="62" t="s">
        <v>65</v>
      </c>
      <c r="D19" s="59">
        <v>11</v>
      </c>
      <c r="E19" s="60">
        <v>5284</v>
      </c>
      <c r="F19" s="61" t="s">
        <v>94</v>
      </c>
      <c r="G19" s="60">
        <v>11</v>
      </c>
      <c r="H19" s="61">
        <v>1709.88</v>
      </c>
      <c r="I19" s="61">
        <f t="shared" si="1"/>
        <v>18808.68</v>
      </c>
      <c r="J19" s="61">
        <f t="shared" si="2"/>
        <v>18808.68</v>
      </c>
      <c r="K19" s="60">
        <f t="shared" si="0"/>
        <v>0</v>
      </c>
    </row>
    <row r="20" spans="1:11" s="39" customFormat="1" ht="25.5" x14ac:dyDescent="0.25">
      <c r="A20" s="57">
        <v>10</v>
      </c>
      <c r="B20" s="57" t="s">
        <v>66</v>
      </c>
      <c r="C20" s="62" t="s">
        <v>67</v>
      </c>
      <c r="D20" s="59">
        <v>44</v>
      </c>
      <c r="E20" s="60">
        <v>5284</v>
      </c>
      <c r="F20" s="61" t="s">
        <v>94</v>
      </c>
      <c r="G20" s="60">
        <v>44</v>
      </c>
      <c r="H20" s="61">
        <v>1737.18</v>
      </c>
      <c r="I20" s="61">
        <f t="shared" si="1"/>
        <v>76435.92</v>
      </c>
      <c r="J20" s="61">
        <f t="shared" si="2"/>
        <v>76435.92</v>
      </c>
      <c r="K20" s="60">
        <f t="shared" si="0"/>
        <v>0</v>
      </c>
    </row>
    <row r="21" spans="1:11" s="39" customFormat="1" ht="25.5" x14ac:dyDescent="0.25">
      <c r="A21" s="57">
        <v>11</v>
      </c>
      <c r="B21" s="57" t="s">
        <v>68</v>
      </c>
      <c r="C21" s="62" t="s">
        <v>69</v>
      </c>
      <c r="D21" s="59">
        <v>1</v>
      </c>
      <c r="E21" s="60">
        <v>5284</v>
      </c>
      <c r="F21" s="61" t="s">
        <v>94</v>
      </c>
      <c r="G21" s="60">
        <v>1</v>
      </c>
      <c r="H21" s="61">
        <v>1774.4</v>
      </c>
      <c r="I21" s="61">
        <f t="shared" si="1"/>
        <v>1774.4</v>
      </c>
      <c r="J21" s="61">
        <f t="shared" si="2"/>
        <v>1774.4</v>
      </c>
      <c r="K21" s="60">
        <f>G21-D21</f>
        <v>0</v>
      </c>
    </row>
    <row r="22" spans="1:11" s="39" customFormat="1" ht="25.5" x14ac:dyDescent="0.25">
      <c r="A22" s="57">
        <v>12</v>
      </c>
      <c r="B22" s="57" t="s">
        <v>70</v>
      </c>
      <c r="C22" s="62" t="s">
        <v>71</v>
      </c>
      <c r="D22" s="59">
        <v>28</v>
      </c>
      <c r="E22" s="60">
        <v>5284</v>
      </c>
      <c r="F22" s="61" t="s">
        <v>94</v>
      </c>
      <c r="G22" s="60">
        <v>28</v>
      </c>
      <c r="H22" s="61">
        <v>1810.39</v>
      </c>
      <c r="I22" s="61">
        <f t="shared" si="1"/>
        <v>50690.920000000006</v>
      </c>
      <c r="J22" s="61">
        <f t="shared" si="2"/>
        <v>50690.920000000006</v>
      </c>
      <c r="K22" s="60">
        <f t="shared" ref="K22:K33" si="5">G22-D22</f>
        <v>0</v>
      </c>
    </row>
    <row r="23" spans="1:11" s="39" customFormat="1" ht="25.5" x14ac:dyDescent="0.25">
      <c r="A23" s="57">
        <v>13</v>
      </c>
      <c r="B23" s="57" t="s">
        <v>72</v>
      </c>
      <c r="C23" s="62" t="s">
        <v>73</v>
      </c>
      <c r="D23" s="59">
        <v>32</v>
      </c>
      <c r="E23" s="60">
        <v>5284</v>
      </c>
      <c r="F23" s="61" t="s">
        <v>94</v>
      </c>
      <c r="G23" s="60">
        <v>32</v>
      </c>
      <c r="H23" s="61">
        <v>1678.86</v>
      </c>
      <c r="I23" s="61">
        <f t="shared" si="1"/>
        <v>53723.519999999997</v>
      </c>
      <c r="J23" s="61">
        <f t="shared" si="2"/>
        <v>53723.519999999997</v>
      </c>
      <c r="K23" s="60">
        <f t="shared" si="5"/>
        <v>0</v>
      </c>
    </row>
    <row r="24" spans="1:11" s="39" customFormat="1" ht="25.5" x14ac:dyDescent="0.25">
      <c r="A24" s="57">
        <v>14</v>
      </c>
      <c r="B24" s="57" t="s">
        <v>74</v>
      </c>
      <c r="C24" s="62" t="s">
        <v>75</v>
      </c>
      <c r="D24" s="59">
        <v>29</v>
      </c>
      <c r="E24" s="60">
        <v>5284</v>
      </c>
      <c r="F24" s="61" t="s">
        <v>94</v>
      </c>
      <c r="G24" s="60">
        <v>29</v>
      </c>
      <c r="H24" s="61">
        <v>1717.32</v>
      </c>
      <c r="I24" s="61">
        <f t="shared" si="1"/>
        <v>49802.28</v>
      </c>
      <c r="J24" s="61">
        <f t="shared" si="2"/>
        <v>49802.28</v>
      </c>
      <c r="K24" s="60">
        <f t="shared" si="5"/>
        <v>0</v>
      </c>
    </row>
    <row r="25" spans="1:11" s="39" customFormat="1" ht="25.5" x14ac:dyDescent="0.25">
      <c r="A25" s="57">
        <v>15</v>
      </c>
      <c r="B25" s="57" t="s">
        <v>76</v>
      </c>
      <c r="C25" s="62" t="s">
        <v>77</v>
      </c>
      <c r="D25" s="59">
        <v>6</v>
      </c>
      <c r="E25" s="60">
        <v>5284</v>
      </c>
      <c r="F25" s="61" t="s">
        <v>94</v>
      </c>
      <c r="G25" s="60">
        <v>6</v>
      </c>
      <c r="H25" s="61">
        <v>1759.51</v>
      </c>
      <c r="I25" s="61">
        <f t="shared" si="1"/>
        <v>10557.06</v>
      </c>
      <c r="J25" s="61">
        <f t="shared" si="2"/>
        <v>10557.06</v>
      </c>
      <c r="K25" s="60">
        <f t="shared" si="5"/>
        <v>0</v>
      </c>
    </row>
    <row r="26" spans="1:11" s="39" customFormat="1" x14ac:dyDescent="0.25">
      <c r="A26" s="57">
        <v>16</v>
      </c>
      <c r="B26" s="57" t="s">
        <v>78</v>
      </c>
      <c r="C26" s="62" t="s">
        <v>79</v>
      </c>
      <c r="D26" s="59">
        <v>182</v>
      </c>
      <c r="E26" s="60">
        <v>5284</v>
      </c>
      <c r="F26" s="61" t="s">
        <v>94</v>
      </c>
      <c r="G26" s="60">
        <v>182</v>
      </c>
      <c r="H26" s="61">
        <v>254.37</v>
      </c>
      <c r="I26" s="61">
        <f t="shared" si="1"/>
        <v>46295.340000000004</v>
      </c>
      <c r="J26" s="61">
        <f t="shared" si="2"/>
        <v>46295.340000000004</v>
      </c>
      <c r="K26" s="60">
        <f t="shared" si="5"/>
        <v>0</v>
      </c>
    </row>
    <row r="27" spans="1:11" s="39" customFormat="1" ht="25.5" x14ac:dyDescent="0.25">
      <c r="A27" s="57">
        <v>17</v>
      </c>
      <c r="B27" s="57" t="s">
        <v>80</v>
      </c>
      <c r="C27" s="62" t="s">
        <v>81</v>
      </c>
      <c r="D27" s="59">
        <v>14</v>
      </c>
      <c r="E27" s="60">
        <v>5284</v>
      </c>
      <c r="F27" s="61" t="s">
        <v>94</v>
      </c>
      <c r="G27" s="60">
        <v>14</v>
      </c>
      <c r="H27" s="61">
        <v>1418.28</v>
      </c>
      <c r="I27" s="61">
        <f t="shared" si="1"/>
        <v>19855.919999999998</v>
      </c>
      <c r="J27" s="61">
        <f t="shared" si="2"/>
        <v>19855.919999999998</v>
      </c>
      <c r="K27" s="60">
        <f t="shared" si="5"/>
        <v>0</v>
      </c>
    </row>
    <row r="28" spans="1:11" s="39" customFormat="1" ht="25.5" x14ac:dyDescent="0.25">
      <c r="A28" s="57">
        <v>18</v>
      </c>
      <c r="B28" s="57" t="s">
        <v>82</v>
      </c>
      <c r="C28" s="62" t="s">
        <v>83</v>
      </c>
      <c r="D28" s="59">
        <v>22</v>
      </c>
      <c r="E28" s="60">
        <v>5326</v>
      </c>
      <c r="F28" s="61" t="s">
        <v>94</v>
      </c>
      <c r="G28" s="60">
        <v>22</v>
      </c>
      <c r="H28" s="61">
        <v>112.9164</v>
      </c>
      <c r="I28" s="61">
        <f t="shared" si="1"/>
        <v>2484.1608000000001</v>
      </c>
      <c r="J28" s="61">
        <f t="shared" si="2"/>
        <v>2484.1608000000001</v>
      </c>
      <c r="K28" s="60">
        <f t="shared" si="5"/>
        <v>0</v>
      </c>
    </row>
    <row r="29" spans="1:11" s="39" customFormat="1" ht="25.5" x14ac:dyDescent="0.25">
      <c r="A29" s="57">
        <v>19</v>
      </c>
      <c r="B29" s="57" t="s">
        <v>84</v>
      </c>
      <c r="C29" s="62" t="s">
        <v>85</v>
      </c>
      <c r="D29" s="59">
        <v>80</v>
      </c>
      <c r="E29" s="60">
        <v>5326</v>
      </c>
      <c r="F29" s="61" t="s">
        <v>94</v>
      </c>
      <c r="G29" s="60">
        <v>80</v>
      </c>
      <c r="H29" s="61">
        <v>234.51900000000001</v>
      </c>
      <c r="I29" s="61">
        <f t="shared" si="1"/>
        <v>18761.52</v>
      </c>
      <c r="J29" s="61">
        <f t="shared" si="2"/>
        <v>18761.52</v>
      </c>
      <c r="K29" s="60">
        <f t="shared" si="5"/>
        <v>0</v>
      </c>
    </row>
    <row r="30" spans="1:11" s="39" customFormat="1" ht="25.5" x14ac:dyDescent="0.25">
      <c r="A30" s="57">
        <v>20</v>
      </c>
      <c r="B30" s="91" t="s">
        <v>86</v>
      </c>
      <c r="C30" s="62" t="s">
        <v>87</v>
      </c>
      <c r="D30" s="59">
        <v>48</v>
      </c>
      <c r="E30" s="60">
        <v>5326</v>
      </c>
      <c r="F30" s="61" t="s">
        <v>94</v>
      </c>
      <c r="G30" s="60">
        <v>48</v>
      </c>
      <c r="H30" s="61">
        <v>339.99059999999997</v>
      </c>
      <c r="I30" s="61">
        <f t="shared" si="1"/>
        <v>16319.548799999999</v>
      </c>
      <c r="J30" s="61">
        <f t="shared" si="2"/>
        <v>16319.548799999999</v>
      </c>
      <c r="K30" s="60">
        <f t="shared" si="5"/>
        <v>0</v>
      </c>
    </row>
    <row r="31" spans="1:11" s="39" customFormat="1" ht="25.5" x14ac:dyDescent="0.25">
      <c r="A31" s="57">
        <v>21</v>
      </c>
      <c r="B31" s="57" t="s">
        <v>88</v>
      </c>
      <c r="C31" s="62" t="s">
        <v>89</v>
      </c>
      <c r="D31" s="59">
        <v>31</v>
      </c>
      <c r="E31" s="60">
        <v>5326</v>
      </c>
      <c r="F31" s="61" t="s">
        <v>94</v>
      </c>
      <c r="G31" s="60">
        <v>31</v>
      </c>
      <c r="H31" s="61">
        <v>534.80259999999998</v>
      </c>
      <c r="I31" s="61">
        <f t="shared" si="1"/>
        <v>16578.8806</v>
      </c>
      <c r="J31" s="61">
        <f t="shared" si="2"/>
        <v>16578.8806</v>
      </c>
      <c r="K31" s="60">
        <f t="shared" si="5"/>
        <v>0</v>
      </c>
    </row>
    <row r="32" spans="1:11" s="39" customFormat="1" ht="25.5" x14ac:dyDescent="0.25">
      <c r="A32" s="57">
        <v>22</v>
      </c>
      <c r="B32" s="57" t="s">
        <v>90</v>
      </c>
      <c r="C32" s="62" t="s">
        <v>91</v>
      </c>
      <c r="D32" s="59">
        <v>182</v>
      </c>
      <c r="E32" s="60">
        <v>5284</v>
      </c>
      <c r="F32" s="61" t="s">
        <v>94</v>
      </c>
      <c r="G32" s="60">
        <v>182</v>
      </c>
      <c r="H32" s="61">
        <v>249.41</v>
      </c>
      <c r="I32" s="61">
        <f t="shared" si="1"/>
        <v>45392.62</v>
      </c>
      <c r="J32" s="61">
        <f t="shared" si="2"/>
        <v>45392.62</v>
      </c>
      <c r="K32" s="60">
        <f t="shared" si="5"/>
        <v>0</v>
      </c>
    </row>
    <row r="33" spans="1:13" s="39" customFormat="1" ht="38.25" x14ac:dyDescent="0.25">
      <c r="A33" s="57">
        <v>23</v>
      </c>
      <c r="B33" s="57" t="s">
        <v>92</v>
      </c>
      <c r="C33" s="62" t="s">
        <v>93</v>
      </c>
      <c r="D33" s="59">
        <v>2</v>
      </c>
      <c r="E33" s="60">
        <v>5326</v>
      </c>
      <c r="F33" s="61" t="s">
        <v>94</v>
      </c>
      <c r="G33" s="60">
        <v>2</v>
      </c>
      <c r="H33" s="61">
        <v>5286.1049999999996</v>
      </c>
      <c r="I33" s="61">
        <f t="shared" si="1"/>
        <v>10572.21</v>
      </c>
      <c r="J33" s="61">
        <f t="shared" si="2"/>
        <v>10572.21</v>
      </c>
      <c r="K33" s="60">
        <f t="shared" si="5"/>
        <v>0</v>
      </c>
    </row>
    <row r="34" spans="1:13" s="39" customFormat="1" x14ac:dyDescent="0.25">
      <c r="A34" s="56"/>
      <c r="B34" s="56"/>
      <c r="C34" s="56"/>
      <c r="D34" s="38"/>
      <c r="F34" s="40"/>
      <c r="G34" s="40"/>
      <c r="H34" s="67"/>
      <c r="I34" s="40"/>
      <c r="J34" s="40"/>
      <c r="K34" s="40"/>
      <c r="L34" s="46"/>
      <c r="M34" s="46"/>
    </row>
    <row r="35" spans="1:13" s="39" customFormat="1" x14ac:dyDescent="0.25">
      <c r="A35" s="56"/>
      <c r="B35" s="56"/>
      <c r="C35" s="56"/>
      <c r="D35" s="38"/>
      <c r="F35" s="40"/>
      <c r="G35" s="40"/>
      <c r="H35" s="78" t="s">
        <v>97</v>
      </c>
      <c r="I35" s="78"/>
      <c r="J35" s="64">
        <f>SUM(J14+J15+J16+J17+J18+J19+J20+J21+J22+J23+J24+J25+J26+J27+J32)</f>
        <v>428114.86</v>
      </c>
      <c r="K35" s="40"/>
      <c r="L35" s="46"/>
      <c r="M35" s="46"/>
    </row>
    <row r="36" spans="1:13" s="39" customFormat="1" x14ac:dyDescent="0.25">
      <c r="A36" s="56"/>
      <c r="B36" s="56"/>
      <c r="C36" s="56"/>
      <c r="D36" s="38"/>
      <c r="F36" s="40"/>
      <c r="G36" s="40"/>
      <c r="H36" s="78" t="s">
        <v>101</v>
      </c>
      <c r="I36" s="78"/>
      <c r="J36" s="64">
        <f>J12</f>
        <v>276322.94999999995</v>
      </c>
      <c r="K36" s="40"/>
      <c r="L36" s="46"/>
      <c r="M36" s="46"/>
    </row>
    <row r="37" spans="1:13" s="39" customFormat="1" x14ac:dyDescent="0.25">
      <c r="A37" s="56"/>
      <c r="B37" s="56"/>
      <c r="C37" s="56"/>
      <c r="D37" s="38"/>
      <c r="F37" s="40"/>
      <c r="G37" s="40"/>
      <c r="H37" s="78" t="s">
        <v>102</v>
      </c>
      <c r="I37" s="78"/>
      <c r="J37" s="64">
        <f>J11+J13</f>
        <v>142346.85</v>
      </c>
      <c r="K37" s="40"/>
      <c r="L37" s="46"/>
      <c r="M37" s="46"/>
    </row>
    <row r="38" spans="1:13" s="39" customFormat="1" x14ac:dyDescent="0.25">
      <c r="A38" s="56"/>
      <c r="B38" s="56"/>
      <c r="C38" s="56"/>
      <c r="D38" s="38"/>
      <c r="F38" s="40"/>
      <c r="G38" s="40"/>
      <c r="H38" s="78" t="s">
        <v>100</v>
      </c>
      <c r="I38" s="78"/>
      <c r="J38" s="64">
        <f>J28+J29+J30+J31+J33</f>
        <v>64716.320199999995</v>
      </c>
      <c r="K38" s="40"/>
      <c r="L38" s="46"/>
      <c r="M38" s="46"/>
    </row>
    <row r="39" spans="1:13" s="39" customFormat="1" x14ac:dyDescent="0.25">
      <c r="A39" s="56"/>
      <c r="B39" s="56"/>
      <c r="C39" s="56"/>
      <c r="D39" s="38"/>
      <c r="F39" s="40"/>
      <c r="G39" s="40"/>
      <c r="H39" s="67"/>
      <c r="I39" s="40"/>
      <c r="J39" s="40"/>
      <c r="K39" s="40"/>
      <c r="L39" s="46"/>
      <c r="M39" s="46"/>
    </row>
    <row r="40" spans="1:13" s="39" customFormat="1" x14ac:dyDescent="0.25">
      <c r="A40" s="56"/>
      <c r="B40" s="56"/>
      <c r="C40" s="56"/>
      <c r="D40" s="38"/>
      <c r="F40" s="40"/>
      <c r="G40" s="40"/>
      <c r="H40" s="79" t="s">
        <v>98</v>
      </c>
      <c r="I40" s="79"/>
      <c r="J40" s="68">
        <v>1050000</v>
      </c>
      <c r="K40" s="40"/>
      <c r="L40" s="46"/>
      <c r="M40" s="46"/>
    </row>
    <row r="41" spans="1:13" s="39" customFormat="1" x14ac:dyDescent="0.25">
      <c r="A41" s="56"/>
      <c r="B41" s="56"/>
      <c r="C41" s="56"/>
      <c r="D41" s="38"/>
      <c r="F41" s="40"/>
      <c r="G41" s="40"/>
      <c r="H41" s="67"/>
      <c r="I41" s="40"/>
      <c r="J41" s="40"/>
      <c r="K41" s="40"/>
      <c r="L41" s="46"/>
      <c r="M41" s="46"/>
    </row>
    <row r="42" spans="1:13" s="39" customFormat="1" x14ac:dyDescent="0.25">
      <c r="A42" s="56"/>
      <c r="B42" s="56"/>
      <c r="C42" s="56"/>
      <c r="D42" s="38"/>
      <c r="F42" s="40"/>
      <c r="G42" s="40"/>
      <c r="H42" s="80" t="s">
        <v>99</v>
      </c>
      <c r="I42" s="81"/>
      <c r="J42" s="64">
        <f>J40-J35-J36-J37-J38</f>
        <v>138499.01980000007</v>
      </c>
      <c r="K42" s="40"/>
      <c r="L42" s="46"/>
      <c r="M42" s="46"/>
    </row>
    <row r="43" spans="1:13" s="39" customFormat="1" x14ac:dyDescent="0.25">
      <c r="A43" s="56"/>
      <c r="B43" s="56"/>
      <c r="C43" s="56"/>
      <c r="D43" s="38"/>
      <c r="F43" s="40"/>
      <c r="G43" s="40"/>
      <c r="H43" s="67"/>
      <c r="I43" s="40"/>
      <c r="J43" s="40"/>
      <c r="K43" s="40"/>
      <c r="L43" s="46"/>
      <c r="M43" s="46"/>
    </row>
    <row r="44" spans="1:13" s="39" customFormat="1" x14ac:dyDescent="0.25">
      <c r="A44" s="56"/>
      <c r="B44" s="56"/>
      <c r="C44" s="56"/>
      <c r="D44" s="38"/>
      <c r="F44" s="40"/>
      <c r="G44" s="40"/>
      <c r="H44" s="67"/>
      <c r="I44" s="40"/>
      <c r="J44" s="40"/>
      <c r="K44" s="40"/>
      <c r="L44" s="46"/>
      <c r="M44" s="46"/>
    </row>
    <row r="45" spans="1:13" s="39" customFormat="1" x14ac:dyDescent="0.25">
      <c r="A45" s="56"/>
      <c r="B45" s="56"/>
      <c r="C45" s="56"/>
      <c r="D45" s="38"/>
      <c r="F45" s="40"/>
      <c r="G45" s="40"/>
      <c r="H45" s="67"/>
      <c r="I45" s="40"/>
      <c r="J45" s="40"/>
      <c r="K45" s="40"/>
      <c r="L45" s="46"/>
      <c r="M45" s="46"/>
    </row>
    <row r="46" spans="1:13" s="39" customFormat="1" x14ac:dyDescent="0.25">
      <c r="A46" s="56"/>
      <c r="B46" s="56"/>
      <c r="C46" s="56"/>
      <c r="D46" s="38"/>
      <c r="F46" s="40"/>
      <c r="G46" s="40"/>
      <c r="H46" s="67"/>
      <c r="I46" s="40"/>
      <c r="J46" s="40"/>
      <c r="K46" s="40"/>
      <c r="L46" s="46"/>
      <c r="M46" s="46"/>
    </row>
    <row r="47" spans="1:13" s="39" customFormat="1" x14ac:dyDescent="0.25">
      <c r="A47" s="56"/>
      <c r="B47" s="56"/>
      <c r="C47" s="56"/>
      <c r="D47" s="38"/>
      <c r="F47" s="40"/>
      <c r="G47" s="40"/>
      <c r="H47" s="67"/>
      <c r="I47" s="40"/>
      <c r="J47" s="40"/>
      <c r="K47" s="40"/>
      <c r="L47" s="46"/>
      <c r="M47" s="46"/>
    </row>
    <row r="48" spans="1:13" s="39" customFormat="1" x14ac:dyDescent="0.25">
      <c r="A48" s="56"/>
      <c r="B48" s="56"/>
      <c r="C48" s="56"/>
      <c r="D48" s="38"/>
      <c r="F48" s="40"/>
      <c r="G48" s="40"/>
      <c r="H48" s="67"/>
      <c r="I48" s="40"/>
      <c r="J48" s="40"/>
      <c r="K48" s="40"/>
      <c r="L48" s="46"/>
      <c r="M48" s="46"/>
    </row>
    <row r="49" spans="1:13" s="39" customFormat="1" x14ac:dyDescent="0.25">
      <c r="A49" s="56"/>
      <c r="B49" s="56"/>
      <c r="C49" s="56"/>
      <c r="D49" s="38"/>
      <c r="F49" s="40"/>
      <c r="G49" s="40"/>
      <c r="H49" s="67"/>
      <c r="I49" s="40"/>
      <c r="J49" s="40"/>
      <c r="K49" s="40"/>
      <c r="L49" s="46"/>
      <c r="M49" s="46"/>
    </row>
    <row r="50" spans="1:13" s="39" customFormat="1" x14ac:dyDescent="0.25">
      <c r="A50" s="56"/>
      <c r="B50" s="56"/>
      <c r="C50" s="56"/>
      <c r="D50" s="38"/>
      <c r="F50" s="40"/>
      <c r="G50" s="40"/>
      <c r="H50" s="67"/>
      <c r="I50" s="40"/>
      <c r="J50" s="40"/>
      <c r="K50" s="40"/>
      <c r="L50" s="46"/>
      <c r="M50" s="46"/>
    </row>
    <row r="51" spans="1:13" s="39" customFormat="1" x14ac:dyDescent="0.25">
      <c r="A51" s="56"/>
      <c r="B51" s="56"/>
      <c r="C51" s="56"/>
      <c r="D51" s="38"/>
      <c r="F51" s="40"/>
      <c r="G51" s="40"/>
      <c r="H51" s="67"/>
      <c r="I51" s="40"/>
      <c r="J51" s="40"/>
      <c r="K51" s="40"/>
      <c r="L51" s="46"/>
      <c r="M51" s="46"/>
    </row>
  </sheetData>
  <mergeCells count="10">
    <mergeCell ref="A6:K6"/>
    <mergeCell ref="H35:I35"/>
    <mergeCell ref="H40:I40"/>
    <mergeCell ref="H42:I42"/>
    <mergeCell ref="H38:I38"/>
    <mergeCell ref="H37:I37"/>
    <mergeCell ref="H36:I36"/>
    <mergeCell ref="A12:A13"/>
    <mergeCell ref="B12:B13"/>
    <mergeCell ref="C12:C13"/>
  </mergeCells>
  <printOptions horizontalCentered="1"/>
  <pageMargins left="3.937007874015748E-2" right="3.937007874015748E-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C15" sqref="C15"/>
    </sheetView>
  </sheetViews>
  <sheetFormatPr defaultRowHeight="12.75" x14ac:dyDescent="0.25"/>
  <cols>
    <col min="1" max="1" width="6.85546875" style="1" customWidth="1"/>
    <col min="2" max="2" width="23.140625" style="1" customWidth="1"/>
    <col min="3" max="3" width="30.85546875" style="2" customWidth="1"/>
    <col min="4" max="4" width="7.7109375" style="11" customWidth="1"/>
    <col min="5" max="6" width="13.5703125" style="15" bestFit="1" customWidth="1"/>
    <col min="7" max="7" width="9.42578125" style="15" customWidth="1"/>
    <col min="8" max="8" width="12.140625" style="24" customWidth="1"/>
    <col min="9" max="9" width="14" style="24" bestFit="1" customWidth="1"/>
    <col min="10" max="11" width="11" style="11" customWidth="1"/>
    <col min="12" max="13" width="11" style="3" customWidth="1"/>
    <col min="14" max="16384" width="9.140625" style="3"/>
  </cols>
  <sheetData>
    <row r="1" spans="1:13" x14ac:dyDescent="0.25">
      <c r="E1" s="11"/>
      <c r="F1" s="11"/>
      <c r="H1" s="12"/>
      <c r="I1" s="22"/>
      <c r="J1" s="22"/>
      <c r="K1" s="3"/>
    </row>
    <row r="2" spans="1:13" x14ac:dyDescent="0.25">
      <c r="C2" s="1"/>
      <c r="D2" s="2"/>
      <c r="E2" s="12" t="s">
        <v>38</v>
      </c>
      <c r="F2" s="22"/>
      <c r="G2" s="22"/>
      <c r="H2" s="3"/>
      <c r="I2" s="3"/>
      <c r="J2" s="3"/>
      <c r="K2" s="3"/>
    </row>
    <row r="3" spans="1:13" ht="15.75" customHeight="1" x14ac:dyDescent="0.25">
      <c r="A3"/>
      <c r="B3"/>
      <c r="D3" s="12"/>
      <c r="E3" s="12"/>
      <c r="F3" s="12"/>
      <c r="G3" s="17"/>
      <c r="I3" s="22"/>
      <c r="J3" s="22"/>
      <c r="K3" s="3"/>
    </row>
    <row r="8" spans="1:13" ht="15.75" x14ac:dyDescent="0.25">
      <c r="A8" s="69" t="s">
        <v>40</v>
      </c>
      <c r="B8" s="69"/>
      <c r="C8" s="69"/>
      <c r="D8" s="69"/>
      <c r="E8" s="69"/>
      <c r="F8" s="69"/>
      <c r="G8" s="69"/>
      <c r="H8" s="21"/>
      <c r="I8" s="21"/>
      <c r="J8" s="21"/>
      <c r="K8" s="21"/>
      <c r="L8" s="21"/>
      <c r="M8" s="21"/>
    </row>
    <row r="9" spans="1:13" ht="15.75" x14ac:dyDescent="0.25">
      <c r="A9" s="34"/>
      <c r="B9" s="34"/>
      <c r="C9" s="34"/>
      <c r="D9" s="34"/>
      <c r="E9" s="34"/>
      <c r="F9" s="34"/>
      <c r="G9" s="34"/>
      <c r="H9" s="34"/>
      <c r="I9" s="34"/>
      <c r="J9" s="21"/>
      <c r="K9" s="21"/>
      <c r="L9" s="21"/>
      <c r="M9" s="21"/>
    </row>
    <row r="10" spans="1:13" ht="15.75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21"/>
      <c r="K10" s="21"/>
      <c r="L10" s="21"/>
      <c r="M10" s="21"/>
    </row>
    <row r="11" spans="1:13" ht="15.75" x14ac:dyDescent="0.25">
      <c r="D11" s="34"/>
      <c r="E11" s="18"/>
      <c r="F11" s="18"/>
      <c r="G11" s="18"/>
      <c r="H11" s="23"/>
      <c r="I11" s="23"/>
      <c r="J11" s="34"/>
      <c r="K11" s="34"/>
    </row>
    <row r="12" spans="1:13" ht="15.75" x14ac:dyDescent="0.25">
      <c r="D12" s="34"/>
      <c r="E12" s="18"/>
      <c r="F12" s="18"/>
      <c r="G12" s="18"/>
      <c r="H12" s="23"/>
      <c r="I12" s="23"/>
      <c r="J12" s="34"/>
      <c r="K12" s="34"/>
    </row>
    <row r="13" spans="1:13" s="25" customFormat="1" ht="25.5" x14ac:dyDescent="0.25">
      <c r="A13" s="4" t="s">
        <v>37</v>
      </c>
      <c r="B13" s="27" t="s">
        <v>30</v>
      </c>
      <c r="C13" s="27" t="s">
        <v>42</v>
      </c>
      <c r="D13" s="28" t="s">
        <v>31</v>
      </c>
      <c r="E13" s="29" t="s">
        <v>32</v>
      </c>
      <c r="F13" s="30" t="s">
        <v>33</v>
      </c>
    </row>
    <row r="14" spans="1:13" s="11" customFormat="1" ht="12.75" customHeight="1" x14ac:dyDescent="0.25">
      <c r="A14" s="88" t="s">
        <v>34</v>
      </c>
      <c r="B14" s="89"/>
      <c r="C14" s="89"/>
      <c r="D14" s="89"/>
      <c r="E14" s="90"/>
      <c r="F14" s="10">
        <v>400000</v>
      </c>
    </row>
    <row r="15" spans="1:13" s="11" customFormat="1" x14ac:dyDescent="0.25">
      <c r="A15" s="26">
        <v>41820</v>
      </c>
      <c r="B15" s="33" t="s">
        <v>41</v>
      </c>
      <c r="C15" s="33" t="s">
        <v>43</v>
      </c>
      <c r="D15" s="35">
        <v>311428</v>
      </c>
      <c r="E15" s="10">
        <v>214299.74</v>
      </c>
      <c r="F15" s="10">
        <f>F14-E15</f>
        <v>185700.26</v>
      </c>
    </row>
    <row r="16" spans="1:13" s="11" customFormat="1" x14ac:dyDescent="0.25">
      <c r="A16" s="26"/>
      <c r="B16" s="9"/>
      <c r="C16" s="9"/>
      <c r="D16" s="35"/>
      <c r="E16" s="10"/>
      <c r="F16" s="10">
        <f t="shared" ref="F16:F17" si="0">F15-E16</f>
        <v>185700.26</v>
      </c>
    </row>
    <row r="17" spans="1:9" s="11" customFormat="1" x14ac:dyDescent="0.25">
      <c r="A17" s="26"/>
      <c r="B17" s="32"/>
      <c r="C17" s="32"/>
      <c r="D17" s="35"/>
      <c r="E17" s="10"/>
      <c r="F17" s="10">
        <f t="shared" si="0"/>
        <v>185700.26</v>
      </c>
    </row>
    <row r="18" spans="1:9" s="11" customFormat="1" x14ac:dyDescent="0.25">
      <c r="A18" s="26"/>
      <c r="B18" s="32"/>
      <c r="C18" s="32"/>
      <c r="D18" s="35"/>
      <c r="E18" s="10"/>
      <c r="F18" s="10">
        <f>F17-E18</f>
        <v>185700.26</v>
      </c>
    </row>
    <row r="19" spans="1:9" s="11" customFormat="1" ht="14.25" customHeight="1" x14ac:dyDescent="0.25">
      <c r="A19" s="26"/>
      <c r="B19" s="32"/>
      <c r="C19" s="32"/>
      <c r="D19" s="35"/>
      <c r="E19" s="10"/>
      <c r="F19" s="10">
        <f t="shared" ref="F19:F22" si="1">F18-E19</f>
        <v>185700.26</v>
      </c>
    </row>
    <row r="20" spans="1:9" s="11" customFormat="1" x14ac:dyDescent="0.25">
      <c r="A20" s="26"/>
      <c r="B20" s="32"/>
      <c r="C20" s="32"/>
      <c r="D20" s="35"/>
      <c r="E20" s="10"/>
      <c r="F20" s="10">
        <f t="shared" si="1"/>
        <v>185700.26</v>
      </c>
    </row>
    <row r="21" spans="1:9" s="11" customFormat="1" x14ac:dyDescent="0.25">
      <c r="A21" s="26"/>
      <c r="B21" s="32"/>
      <c r="C21" s="32"/>
      <c r="D21" s="35"/>
      <c r="E21" s="10"/>
      <c r="F21" s="10">
        <f t="shared" si="1"/>
        <v>185700.26</v>
      </c>
    </row>
    <row r="22" spans="1:9" s="11" customFormat="1" x14ac:dyDescent="0.25">
      <c r="A22" s="26"/>
      <c r="B22" s="32"/>
      <c r="C22" s="32"/>
      <c r="D22" s="35"/>
      <c r="E22" s="10"/>
      <c r="F22" s="10">
        <f t="shared" si="1"/>
        <v>185700.26</v>
      </c>
    </row>
    <row r="23" spans="1:9" s="11" customFormat="1" ht="15" customHeight="1" x14ac:dyDescent="0.25">
      <c r="A23" s="82" t="s">
        <v>36</v>
      </c>
      <c r="B23" s="83"/>
      <c r="C23" s="83"/>
      <c r="D23" s="83"/>
      <c r="E23" s="84"/>
      <c r="F23" s="31">
        <f>SUM(E15:E22)</f>
        <v>214299.74</v>
      </c>
      <c r="G23" s="36"/>
    </row>
    <row r="24" spans="1:9" s="11" customFormat="1" ht="14.25" customHeight="1" x14ac:dyDescent="0.25">
      <c r="A24" s="85" t="s">
        <v>35</v>
      </c>
      <c r="B24" s="86"/>
      <c r="C24" s="86"/>
      <c r="D24" s="86"/>
      <c r="E24" s="87"/>
      <c r="F24" s="31">
        <f>F22</f>
        <v>185700.26</v>
      </c>
    </row>
    <row r="25" spans="1:9" s="11" customFormat="1" x14ac:dyDescent="0.25">
      <c r="A25" s="25"/>
      <c r="B25" s="25"/>
      <c r="C25" s="2"/>
      <c r="E25" s="15"/>
      <c r="F25" s="15"/>
      <c r="G25" s="15"/>
      <c r="H25" s="24"/>
      <c r="I25" s="24"/>
    </row>
    <row r="26" spans="1:9" s="11" customFormat="1" x14ac:dyDescent="0.25">
      <c r="A26" s="25"/>
      <c r="B26" s="25"/>
      <c r="C26" s="2"/>
      <c r="E26" s="15"/>
      <c r="F26" s="15"/>
      <c r="G26" s="15"/>
      <c r="H26" s="24"/>
      <c r="I26" s="24"/>
    </row>
    <row r="27" spans="1:9" s="11" customFormat="1" x14ac:dyDescent="0.25">
      <c r="A27" s="25"/>
      <c r="B27" s="25"/>
      <c r="C27" s="2"/>
      <c r="E27" s="15"/>
      <c r="F27" s="15"/>
      <c r="G27" s="15"/>
      <c r="H27" s="24"/>
      <c r="I27" s="24"/>
    </row>
    <row r="28" spans="1:9" s="11" customFormat="1" x14ac:dyDescent="0.25">
      <c r="A28" s="25"/>
      <c r="B28" s="25"/>
      <c r="C28" s="2"/>
      <c r="E28" s="15"/>
      <c r="F28" s="15"/>
      <c r="G28" s="15"/>
      <c r="H28" s="24"/>
      <c r="I28" s="24"/>
    </row>
    <row r="29" spans="1:9" s="11" customFormat="1" x14ac:dyDescent="0.25">
      <c r="A29" s="25"/>
      <c r="B29" s="25"/>
      <c r="C29" s="2"/>
      <c r="E29" s="15"/>
      <c r="F29" s="15"/>
      <c r="G29" s="15"/>
      <c r="H29" s="24"/>
      <c r="I29" s="24"/>
    </row>
    <row r="30" spans="1:9" s="11" customFormat="1" x14ac:dyDescent="0.25">
      <c r="A30" s="25"/>
      <c r="B30" s="25"/>
      <c r="C30" s="2"/>
      <c r="E30" s="15"/>
      <c r="F30" s="15"/>
      <c r="G30" s="15"/>
      <c r="H30" s="24"/>
      <c r="I30" s="24"/>
    </row>
    <row r="31" spans="1:9" s="11" customFormat="1" x14ac:dyDescent="0.25">
      <c r="A31" s="25"/>
      <c r="B31" s="25"/>
      <c r="C31" s="2"/>
      <c r="E31" s="15"/>
      <c r="F31" s="15"/>
      <c r="G31" s="15"/>
      <c r="H31" s="24"/>
      <c r="I31" s="24"/>
    </row>
    <row r="32" spans="1:9" s="11" customFormat="1" x14ac:dyDescent="0.25">
      <c r="A32" s="25"/>
      <c r="B32" s="25"/>
      <c r="C32" s="2"/>
      <c r="E32" s="15"/>
      <c r="F32" s="15"/>
      <c r="G32" s="15"/>
      <c r="H32" s="24"/>
      <c r="I32" s="24"/>
    </row>
    <row r="33" spans="1:9" s="11" customFormat="1" x14ac:dyDescent="0.25">
      <c r="A33" s="25"/>
      <c r="B33" s="25"/>
      <c r="C33" s="2"/>
      <c r="E33" s="15"/>
      <c r="F33" s="15"/>
      <c r="G33" s="15"/>
      <c r="H33" s="24"/>
      <c r="I33" s="24"/>
    </row>
    <row r="34" spans="1:9" s="11" customFormat="1" x14ac:dyDescent="0.25">
      <c r="A34" s="25"/>
      <c r="B34" s="25"/>
      <c r="C34" s="2"/>
      <c r="E34" s="15"/>
      <c r="F34" s="15"/>
      <c r="G34" s="15"/>
      <c r="H34" s="24"/>
      <c r="I34" s="24"/>
    </row>
    <row r="35" spans="1:9" s="11" customFormat="1" x14ac:dyDescent="0.25">
      <c r="A35" s="25"/>
      <c r="B35" s="25"/>
      <c r="C35" s="2"/>
      <c r="E35" s="15"/>
      <c r="F35" s="15"/>
      <c r="G35" s="15"/>
      <c r="H35" s="24"/>
      <c r="I35" s="24"/>
    </row>
    <row r="36" spans="1:9" s="11" customFormat="1" x14ac:dyDescent="0.25">
      <c r="A36" s="25"/>
      <c r="B36" s="25"/>
      <c r="C36" s="2"/>
      <c r="E36" s="15"/>
      <c r="F36" s="15"/>
      <c r="G36" s="15"/>
      <c r="H36" s="24"/>
      <c r="I36" s="24"/>
    </row>
    <row r="37" spans="1:9" s="11" customFormat="1" x14ac:dyDescent="0.25">
      <c r="A37" s="25"/>
      <c r="B37" s="25"/>
      <c r="C37" s="2"/>
      <c r="E37" s="15"/>
      <c r="F37" s="15"/>
      <c r="G37" s="15"/>
      <c r="H37" s="24"/>
      <c r="I37" s="24"/>
    </row>
    <row r="38" spans="1:9" s="11" customFormat="1" x14ac:dyDescent="0.25">
      <c r="A38" s="25"/>
      <c r="B38" s="25"/>
      <c r="C38" s="2"/>
      <c r="E38" s="15"/>
      <c r="F38" s="15"/>
      <c r="G38" s="15"/>
      <c r="H38" s="24"/>
      <c r="I38" s="24"/>
    </row>
    <row r="39" spans="1:9" s="11" customFormat="1" x14ac:dyDescent="0.25">
      <c r="A39" s="25"/>
      <c r="B39" s="25"/>
      <c r="C39" s="2"/>
      <c r="E39" s="15"/>
      <c r="F39" s="15"/>
      <c r="G39" s="15"/>
      <c r="H39" s="24"/>
      <c r="I39" s="24"/>
    </row>
  </sheetData>
  <mergeCells count="4">
    <mergeCell ref="A8:G8"/>
    <mergeCell ref="A23:E23"/>
    <mergeCell ref="A24:E24"/>
    <mergeCell ref="A14:E14"/>
  </mergeCells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Cotação_Compensado 12mm</vt:lpstr>
      <vt:lpstr>Cotação_Compensado 12mm (2)</vt:lpstr>
      <vt:lpstr>EQUIPAMENTOS</vt:lpstr>
      <vt:lpstr>FATURAMENTO DIRETO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Kumaki Bassani</dc:creator>
  <cp:lastModifiedBy>Aline Holowchak Bourguignon</cp:lastModifiedBy>
  <cp:lastPrinted>2014-07-15T12:15:55Z</cp:lastPrinted>
  <dcterms:created xsi:type="dcterms:W3CDTF">2014-02-04T11:55:51Z</dcterms:created>
  <dcterms:modified xsi:type="dcterms:W3CDTF">2014-07-15T12:24:37Z</dcterms:modified>
</cp:coreProperties>
</file>